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<sst xmlns="http://schemas.openxmlformats.org/spreadsheetml/2006/main" count="172" uniqueCount="123">
  <si>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</si>
  <si>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</si>
  <si>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</si>
  <si>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</si>
  <si>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</si>
  <si>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</si>
  <si>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</si>
  <si>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</si>
  <si>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</si>
  <si>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</si>
  <si>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</si>
  <si>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</si>
  <si>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</si>
  <si>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</si>
  <si>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</si>
  <si>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</si>
  <si>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</si>
  <si>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</si>
  <si>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</si>
  <si>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</si>
  <si>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</si>
  <si>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</si>
  <si>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</si>
  <si>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</si>
  <si>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</si>
  <si>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</si>
  <si>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</si>
  <si>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</si>
  <si>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</si>
  <si>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</si>
  <si>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</si>
  <si>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</si>
  <si>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</si>
  <si>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</si>
  <si>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</si>
  <si>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</si>
  <si>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</si>
  <si>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</si>
  <si>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</si>
  <si>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</si>
  <si>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</si>
  <si>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</si>
  <si>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</si>
  <si>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</si>
  <si>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</si>
  <si>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</si>
  <si>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</si>
  <si>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</si>
  <si>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</si>
  <si>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</si>
  <si>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</si>
  <si>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</si>
  <si>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</si>
  <si>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</si>
  <si>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</si>
  <si>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</si>
  <si>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</si>
  <si>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</si>
  <si>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</si>
  <si>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</si>
  <si>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</si>
  <si>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</si>
  <si>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</si>
  <si>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</si>
  <si>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</si>
  <si>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</si>
  <si>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</si>
  <si>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</si>
  <si>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</si>
  <si>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</si>
  <si>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</si>
  <si>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</si>
  <si>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</si>
  <si>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</si>
  <si>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</si>
  <si>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</si>
  <si>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</si>
  <si>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</si>
  <si>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</si>
  <si>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</si>
  <si>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</si>
  <si>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</si>
  <si>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</si>
  <si>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</si>
  <si>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</si>
  <si>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</si>
  <si>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</si>
  <si>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</si>
  <si>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</si>
  <si>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</si>
  <si>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</si>
  <si>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</si>
  <si>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</si>
  <si>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</si>
  <si>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</si>
  <si>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</si>
  <si>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</si>
  <si>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</si>
  <si>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</si>
  <si>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</si>
  <si>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</si>
  <si>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</si>
  <si>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</si>
  <si>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</si>
  <si>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</si>
  <si>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</si>
  <si>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</si>
  <si>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</si>
  <si>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</si>
  <si>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</si>
  <si>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</si>
  <si>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</si>
  <si>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</si>
  <si>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</si>
  <si>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</si>
  <si>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</si>
  <si>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</si>
  <si>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</si>
  <si>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</si>
  <si>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</si>
  <si>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</si>
  <si>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</si>
  <si>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24.06.2016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</si>
</sst>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14827370"/>
        <c:axId val="66337467"/>
      </c:bar3D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0166292"/>
        <c:axId val="4625717"/>
      </c:bar3D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6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41631454"/>
        <c:axId val="39138767"/>
      </c:bar3D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16704584"/>
        <c:axId val="16123529"/>
      </c:bar3D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3529"/>
        <c:crosses val="autoZero"/>
        <c:auto val="1"/>
        <c:lblOffset val="100"/>
        <c:tickLblSkip val="1"/>
        <c:noMultiLvlLbl val="0"/>
      </c:catAx>
      <c:valAx>
        <c:axId val="1612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0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10894034"/>
        <c:axId val="30937443"/>
      </c:bar3D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37443"/>
        <c:crosses val="autoZero"/>
        <c:auto val="1"/>
        <c:lblOffset val="100"/>
        <c:tickLblSkip val="2"/>
        <c:noMultiLvlLbl val="0"/>
      </c:catAx>
      <c:valAx>
        <c:axId val="30937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0001532"/>
        <c:axId val="22904925"/>
      </c:bar3D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04925"/>
        <c:crosses val="autoZero"/>
        <c:auto val="1"/>
        <c:lblOffset val="100"/>
        <c:tickLblSkip val="1"/>
        <c:noMultiLvlLbl val="0"/>
      </c:catAx>
      <c:valAx>
        <c:axId val="22904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4817734"/>
        <c:axId val="43359607"/>
      </c:bar3D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4692144"/>
        <c:axId val="22467249"/>
      </c:bar3D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878650"/>
        <c:axId val="7907851"/>
      </c:bar3D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1" sqref="D12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</f>
        <v>213231.40000000005</v>
      </c>
      <c r="E6" s="3">
        <f>D6/D150*100</f>
        <v>33.3158705965897</v>
      </c>
      <c r="F6" s="3">
        <f>D6/B6*100</f>
        <v>87.16724858179906</v>
      </c>
      <c r="G6" s="3">
        <f aca="true" t="shared" si="0" ref="G6:G43">D6/C6*100</f>
        <v>49.80390847053279</v>
      </c>
      <c r="H6" s="51">
        <f>B6-D6</f>
        <v>31391.899999999936</v>
      </c>
      <c r="I6" s="51">
        <f aca="true" t="shared" si="1" ref="I6:I43">C6-D6</f>
        <v>214910.49999999997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</f>
        <v>100540.6</v>
      </c>
      <c r="E7" s="103">
        <f>D7/D6*100</f>
        <v>47.15093555639553</v>
      </c>
      <c r="F7" s="103">
        <f>D7/B7*100</f>
        <v>93.61819016465492</v>
      </c>
      <c r="G7" s="103">
        <f>D7/C7*100</f>
        <v>53.50229328383666</v>
      </c>
      <c r="H7" s="113">
        <f>B7-D7</f>
        <v>6853.699999999997</v>
      </c>
      <c r="I7" s="113">
        <f t="shared" si="1"/>
        <v>87377.69999999998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</f>
        <v>156608.59999999998</v>
      </c>
      <c r="E8" s="1">
        <f>D8/D6*100</f>
        <v>73.44537436794015</v>
      </c>
      <c r="F8" s="1">
        <f>D8/B8*100</f>
        <v>92.00288565362521</v>
      </c>
      <c r="G8" s="1">
        <f t="shared" si="0"/>
        <v>52.53883500356948</v>
      </c>
      <c r="H8" s="48">
        <f>B8-D8</f>
        <v>13612.800000000017</v>
      </c>
      <c r="I8" s="48">
        <f t="shared" si="1"/>
        <v>141473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4+2.9+1.6+0.5+0.5+1.9+1.2+1.8+1.6+0.7+2+3.7+0.1+1.9+2.9+1.2+0.4+1.1+0.2+0.6+1.5</f>
        <v>32.3</v>
      </c>
      <c r="E9" s="12">
        <f>D9/D6*100</f>
        <v>0.01514786283821238</v>
      </c>
      <c r="F9" s="128">
        <f>D9/B9*100</f>
        <v>61.75908221797323</v>
      </c>
      <c r="G9" s="1">
        <f t="shared" si="0"/>
        <v>37.68961493582263</v>
      </c>
      <c r="H9" s="48">
        <f aca="true" t="shared" si="2" ref="H9:H43">B9-D9</f>
        <v>20</v>
      </c>
      <c r="I9" s="48">
        <f t="shared" si="1"/>
        <v>53.400000000000006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</f>
        <v>13954.500000000005</v>
      </c>
      <c r="E10" s="1">
        <f>D10/D6*100</f>
        <v>6.544298822781261</v>
      </c>
      <c r="F10" s="1">
        <f aca="true" t="shared" si="3" ref="F10:F41">D10/B10*100</f>
        <v>81.53040775428411</v>
      </c>
      <c r="G10" s="1">
        <f t="shared" si="0"/>
        <v>51.734492998632</v>
      </c>
      <c r="H10" s="48">
        <f t="shared" si="2"/>
        <v>3161.1999999999953</v>
      </c>
      <c r="I10" s="48">
        <f t="shared" si="1"/>
        <v>13018.799999999997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</f>
        <v>30077.500000000004</v>
      </c>
      <c r="E11" s="1">
        <f>D11/D6*100</f>
        <v>14.105567941682134</v>
      </c>
      <c r="F11" s="1">
        <f t="shared" si="3"/>
        <v>74.86881932413327</v>
      </c>
      <c r="G11" s="1">
        <f t="shared" si="0"/>
        <v>41.9755550221339</v>
      </c>
      <c r="H11" s="48">
        <f t="shared" si="2"/>
        <v>10096.099999999995</v>
      </c>
      <c r="I11" s="48">
        <f t="shared" si="1"/>
        <v>41577.3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</f>
        <v>6745.100000000001</v>
      </c>
      <c r="E12" s="1">
        <f>D12/D6*100</f>
        <v>3.163277078328989</v>
      </c>
      <c r="F12" s="1">
        <f t="shared" si="3"/>
        <v>94.47315713545389</v>
      </c>
      <c r="G12" s="1">
        <f t="shared" si="0"/>
        <v>45.7605156037992</v>
      </c>
      <c r="H12" s="48">
        <f t="shared" si="2"/>
        <v>394.59999999999854</v>
      </c>
      <c r="I12" s="48">
        <f t="shared" si="1"/>
        <v>7994.899999999999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5813.400000000061</v>
      </c>
      <c r="E13" s="1">
        <f>D13/D6*100</f>
        <v>2.7263339264292497</v>
      </c>
      <c r="F13" s="1">
        <f t="shared" si="3"/>
        <v>58.59927826946015</v>
      </c>
      <c r="G13" s="1">
        <f t="shared" si="0"/>
        <v>35.00677445578565</v>
      </c>
      <c r="H13" s="48">
        <f t="shared" si="2"/>
        <v>4107.199999999934</v>
      </c>
      <c r="I13" s="48">
        <f t="shared" si="1"/>
        <v>10793.099999999984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</f>
        <v>118819.5</v>
      </c>
      <c r="E18" s="3">
        <f>D18/D150*100</f>
        <v>18.564691158766898</v>
      </c>
      <c r="F18" s="3">
        <f>D18/B18*100</f>
        <v>92.47618039546536</v>
      </c>
      <c r="G18" s="3">
        <f t="shared" si="0"/>
        <v>46.746571300427256</v>
      </c>
      <c r="H18" s="51">
        <f>B18-D18</f>
        <v>9667.100000000006</v>
      </c>
      <c r="I18" s="51">
        <f t="shared" si="1"/>
        <v>135358.5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</f>
        <v>87127.5</v>
      </c>
      <c r="E19" s="103">
        <f>D19/D18*100</f>
        <v>73.32761036698521</v>
      </c>
      <c r="F19" s="103">
        <f t="shared" si="3"/>
        <v>92.36643163596001</v>
      </c>
      <c r="G19" s="103">
        <f t="shared" si="0"/>
        <v>45.630826437624386</v>
      </c>
      <c r="H19" s="113">
        <f t="shared" si="2"/>
        <v>7200.600000000006</v>
      </c>
      <c r="I19" s="113">
        <f t="shared" si="1"/>
        <v>103812.5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5722.2+1+8655.9+32.9+2.4+5725.7+8251+357.7+0.1+5829.5+27.9+3957+4812.9+26.7+6036.7+16.8+6839+2416.2+22.3+6209+10229+319.3+6468+9728.3</f>
        <v>91687.5</v>
      </c>
      <c r="E20" s="1">
        <f>D20/D18*100</f>
        <v>77.16536427101613</v>
      </c>
      <c r="F20" s="1">
        <f t="shared" si="3"/>
        <v>99.21386370030515</v>
      </c>
      <c r="G20" s="1">
        <f t="shared" si="0"/>
        <v>49.12497930522344</v>
      </c>
      <c r="H20" s="48">
        <f t="shared" si="2"/>
        <v>726.5</v>
      </c>
      <c r="I20" s="48">
        <f t="shared" si="1"/>
        <v>94953.79999999999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</f>
        <v>9401.600000000002</v>
      </c>
      <c r="E21" s="1">
        <f>D21/D18*100</f>
        <v>7.912505943889683</v>
      </c>
      <c r="F21" s="1">
        <f t="shared" si="3"/>
        <v>77.61386244871342</v>
      </c>
      <c r="G21" s="1">
        <f t="shared" si="0"/>
        <v>44.63328601744202</v>
      </c>
      <c r="H21" s="48">
        <f t="shared" si="2"/>
        <v>2711.699999999997</v>
      </c>
      <c r="I21" s="48">
        <f t="shared" si="1"/>
        <v>11662.499999999996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</f>
        <v>1811.9000000000003</v>
      </c>
      <c r="E22" s="1">
        <f>D22/D18*100</f>
        <v>1.5249180479635078</v>
      </c>
      <c r="F22" s="1">
        <f t="shared" si="3"/>
        <v>91.73248278655328</v>
      </c>
      <c r="G22" s="1">
        <f t="shared" si="0"/>
        <v>46.24671380076062</v>
      </c>
      <c r="H22" s="48">
        <f t="shared" si="2"/>
        <v>163.29999999999973</v>
      </c>
      <c r="I22" s="48">
        <f t="shared" si="1"/>
        <v>2106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</f>
        <v>12572.5</v>
      </c>
      <c r="E23" s="1">
        <f>D23/D18*100</f>
        <v>10.581175648778189</v>
      </c>
      <c r="F23" s="1">
        <f t="shared" si="3"/>
        <v>81.27492872888531</v>
      </c>
      <c r="G23" s="1">
        <f t="shared" si="0"/>
        <v>45.21766339140568</v>
      </c>
      <c r="H23" s="48">
        <f t="shared" si="2"/>
        <v>2896.6000000000004</v>
      </c>
      <c r="I23" s="48">
        <f t="shared" si="1"/>
        <v>15231.900000000001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73.6+22.6+5.3+2.4+2.5+128.1+0.1+11.5+121.2+11.2-0.1+27.3+71.1+31.4-0.1+0.8+24.6+83.5+19.6+26.5+24.2+67.9+2.3</f>
        <v>757.4999999999999</v>
      </c>
      <c r="E24" s="1">
        <f>D24/D18*100</f>
        <v>0.6375216189261863</v>
      </c>
      <c r="F24" s="1">
        <f t="shared" si="3"/>
        <v>94.93670886075948</v>
      </c>
      <c r="G24" s="1">
        <f t="shared" si="0"/>
        <v>47.59361648655441</v>
      </c>
      <c r="H24" s="48">
        <f t="shared" si="2"/>
        <v>40.40000000000009</v>
      </c>
      <c r="I24" s="48">
        <f t="shared" si="1"/>
        <v>834.1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2588.499999999998</v>
      </c>
      <c r="E25" s="1">
        <f>D25/D18*100</f>
        <v>2.178514469426313</v>
      </c>
      <c r="F25" s="1">
        <f t="shared" si="3"/>
        <v>45.27645134771117</v>
      </c>
      <c r="G25" s="1">
        <f t="shared" si="0"/>
        <v>19.671396110558007</v>
      </c>
      <c r="H25" s="48">
        <f t="shared" si="2"/>
        <v>3128.6000000000076</v>
      </c>
      <c r="I25" s="48">
        <f t="shared" si="1"/>
        <v>10570.200000000012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29175.7-6.4-43.2</f>
        <v>29126.1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</f>
        <v>24237.5</v>
      </c>
      <c r="E33" s="3">
        <f>D33/D150*100</f>
        <v>3.7869348209730957</v>
      </c>
      <c r="F33" s="3">
        <f>D33/B33*100</f>
        <v>83.21574120805738</v>
      </c>
      <c r="G33" s="3">
        <f t="shared" si="0"/>
        <v>48.19997096566989</v>
      </c>
      <c r="H33" s="51">
        <f t="shared" si="2"/>
        <v>4888.5999999999985</v>
      </c>
      <c r="I33" s="51">
        <f t="shared" si="1"/>
        <v>26047.799999999996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1335+1268.2+1354.9+1304.2+1357+1359.6+1365.6+1342.2+1381.4+3.9+1624.5+11.9+0.1+10+3950.5</f>
        <v>17669</v>
      </c>
      <c r="E34" s="1">
        <f>D34/D33*100</f>
        <v>72.89943269726663</v>
      </c>
      <c r="F34" s="1">
        <f t="shared" si="3"/>
        <v>85.51405713843221</v>
      </c>
      <c r="G34" s="1">
        <f t="shared" si="0"/>
        <v>50.45892519547872</v>
      </c>
      <c r="H34" s="48">
        <f t="shared" si="2"/>
        <v>2993.0999999999985</v>
      </c>
      <c r="I34" s="48">
        <f t="shared" si="1"/>
        <v>17347.6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</f>
        <v>1230.0999999999997</v>
      </c>
      <c r="E36" s="1">
        <f>D36/D33*100</f>
        <v>5.075193398659102</v>
      </c>
      <c r="F36" s="1">
        <f t="shared" si="3"/>
        <v>66.82420686657973</v>
      </c>
      <c r="G36" s="1">
        <f t="shared" si="0"/>
        <v>36.346176574872935</v>
      </c>
      <c r="H36" s="48">
        <f t="shared" si="2"/>
        <v>610.7000000000003</v>
      </c>
      <c r="I36" s="48">
        <f t="shared" si="1"/>
        <v>2154.3</v>
      </c>
    </row>
    <row r="37" spans="1:9" s="41" customFormat="1" ht="18.75">
      <c r="A37" s="20" t="s">
        <v>7</v>
      </c>
      <c r="B37" s="55">
        <f>644.8-6.4-43.2</f>
        <v>595.1999999999999</v>
      </c>
      <c r="C37" s="56">
        <v>929.3</v>
      </c>
      <c r="D37" s="57">
        <f>11.2+19.5+15.2+5+5.7-0.1+1.9+5.1+7+0.3+7.7+25.8+82+15.4+14.3+13.2+14.4+42.6+0.1+37.6+3</f>
        <v>326.9000000000001</v>
      </c>
      <c r="E37" s="17">
        <f>D37/D33*100</f>
        <v>1.348736462093863</v>
      </c>
      <c r="F37" s="17">
        <f t="shared" si="3"/>
        <v>54.92271505376346</v>
      </c>
      <c r="G37" s="17">
        <f t="shared" si="0"/>
        <v>35.177014957494904</v>
      </c>
      <c r="H37" s="57">
        <f t="shared" si="2"/>
        <v>268.29999999999984</v>
      </c>
      <c r="I37" s="57">
        <f t="shared" si="1"/>
        <v>602.3999999999999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0.10520887055183084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</v>
      </c>
      <c r="C39" s="46">
        <f>C33-C34-C36-C37-C35-C38</f>
        <v>10894.199999999999</v>
      </c>
      <c r="D39" s="46">
        <f>D33-D34-D36-D37-D35-D38</f>
        <v>4986</v>
      </c>
      <c r="E39" s="1">
        <f>D39/D33*100</f>
        <v>20.57142857142857</v>
      </c>
      <c r="F39" s="1">
        <f t="shared" si="3"/>
        <v>83.06538942107456</v>
      </c>
      <c r="G39" s="1">
        <f t="shared" si="0"/>
        <v>45.76747260009914</v>
      </c>
      <c r="H39" s="48">
        <f>B39-D39</f>
        <v>1016.5</v>
      </c>
      <c r="I39" s="48">
        <f t="shared" si="1"/>
        <v>5908.199999999999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491.1+3+6.4+57.2</f>
        <v>557.7</v>
      </c>
      <c r="C43" s="50">
        <f>829.5+61+9+3+3</f>
        <v>905.5</v>
      </c>
      <c r="D43" s="51">
        <f>22.2+3+5+12.1+5.3+62.1+8.7+22.7+11.7+44.1-0.1+8.7+8.3+9+2+12.1+30.9+11+14.3+28.5+0.1+1.2+34+0.6+0.1+2.3+3+1.5+17.9+19.5+82.4</f>
        <v>484.20000000000005</v>
      </c>
      <c r="E43" s="3">
        <f>D43/D150*100</f>
        <v>0.07565276288046098</v>
      </c>
      <c r="F43" s="3">
        <f>D43/B43*100</f>
        <v>86.82087143625606</v>
      </c>
      <c r="G43" s="3">
        <f t="shared" si="0"/>
        <v>53.47321921590282</v>
      </c>
      <c r="H43" s="51">
        <f t="shared" si="2"/>
        <v>73.5</v>
      </c>
      <c r="I43" s="51">
        <f t="shared" si="1"/>
        <v>421.29999999999995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224.1+260.8+14.4+236.4+3.2+114.6+291.3+0.1+96+241.4+13.4+0.1+331+0.7-0.1+39.8+268.9+0.5+9.3+307.6+278.3+1.8+5.2+302.3+9.3+4.6+275.3+25.3</f>
        <v>3355.600000000001</v>
      </c>
      <c r="E45" s="3">
        <f>D45/D150*100</f>
        <v>0.524288333584624</v>
      </c>
      <c r="F45" s="3">
        <f>D45/B45*100</f>
        <v>87.63645860538001</v>
      </c>
      <c r="G45" s="3">
        <f aca="true" t="shared" si="4" ref="G45:G76">D45/C45*100</f>
        <v>43.345044951947926</v>
      </c>
      <c r="H45" s="51">
        <f>B45-D45</f>
        <v>473.3999999999992</v>
      </c>
      <c r="I45" s="51">
        <f aca="true" t="shared" si="5" ref="I45:I77">C45-D45</f>
        <v>4386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224.1+258.6+235.3+288.8+241.4+328.6+224.6+306.6+239.4+298.3+269.8+13.5</f>
        <v>2929.0000000000005</v>
      </c>
      <c r="E46" s="1">
        <f>D46/D45*100</f>
        <v>87.28692335200857</v>
      </c>
      <c r="F46" s="1">
        <f aca="true" t="shared" si="6" ref="F46:F74">D46/B46*100</f>
        <v>88.63670752004843</v>
      </c>
      <c r="G46" s="1">
        <f t="shared" si="4"/>
        <v>43.3694622127458</v>
      </c>
      <c r="H46" s="48">
        <f aca="true" t="shared" si="7" ref="H46:H74">B46-D46</f>
        <v>375.49999999999955</v>
      </c>
      <c r="I46" s="48">
        <f t="shared" si="5"/>
        <v>3824.6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0.023840743831207527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0.2+2.1+0.1+6.5+6.7-0.1+7+4.6+1.6</f>
        <v>28.700000000000003</v>
      </c>
      <c r="E48" s="1">
        <f>D48/D45*100</f>
        <v>0.8552866849445703</v>
      </c>
      <c r="F48" s="1">
        <f t="shared" si="6"/>
        <v>89.68750000000001</v>
      </c>
      <c r="G48" s="1">
        <f t="shared" si="4"/>
        <v>40.5940594059406</v>
      </c>
      <c r="H48" s="48">
        <f t="shared" si="7"/>
        <v>3.299999999999997</v>
      </c>
      <c r="I48" s="48">
        <f t="shared" si="5"/>
        <v>42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2.2+2.5+0.8+112.4+2.2+0.1+69.1+4.4-0.1+35.2+27.4+4.8+1+22.3+2.5+1.6+0.6+4.2</f>
        <v>293.20000000000005</v>
      </c>
      <c r="E49" s="1">
        <f>D49/D45*100</f>
        <v>8.737632614137562</v>
      </c>
      <c r="F49" s="1">
        <f t="shared" si="6"/>
        <v>90.46590558469609</v>
      </c>
      <c r="G49" s="1">
        <f t="shared" si="4"/>
        <v>51.57431838170625</v>
      </c>
      <c r="H49" s="48">
        <f t="shared" si="7"/>
        <v>30.899999999999977</v>
      </c>
      <c r="I49" s="48">
        <f t="shared" si="5"/>
        <v>275.29999999999995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103.90000000000032</v>
      </c>
      <c r="E50" s="1">
        <f>D50/D45*100</f>
        <v>3.0963166050780875</v>
      </c>
      <c r="F50" s="1">
        <f t="shared" si="6"/>
        <v>61.992840095465596</v>
      </c>
      <c r="G50" s="1">
        <f t="shared" si="4"/>
        <v>29.89928057553966</v>
      </c>
      <c r="H50" s="48">
        <f t="shared" si="7"/>
        <v>63.69999999999965</v>
      </c>
      <c r="I50" s="48">
        <f t="shared" si="5"/>
        <v>243.59999999999968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</f>
        <v>6678.499999999997</v>
      </c>
      <c r="E51" s="3">
        <f>D51/D150*100</f>
        <v>1.043467527668646</v>
      </c>
      <c r="F51" s="3">
        <f>D51/B51*100</f>
        <v>70.41637232057187</v>
      </c>
      <c r="G51" s="3">
        <f t="shared" si="4"/>
        <v>38.96191026246856</v>
      </c>
      <c r="H51" s="51">
        <f>B51-D51</f>
        <v>2805.800000000002</v>
      </c>
      <c r="I51" s="51">
        <f t="shared" si="5"/>
        <v>10462.600000000002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8+294.9+437.7+298.5+423.7+297.9+451.2+294.5+446+301+554.2+412</f>
        <v>4219.599999999999</v>
      </c>
      <c r="E52" s="1">
        <f>D52/D51*100</f>
        <v>63.18185221232314</v>
      </c>
      <c r="F52" s="1">
        <f t="shared" si="6"/>
        <v>78.87250228976242</v>
      </c>
      <c r="G52" s="1">
        <f t="shared" si="4"/>
        <v>40.853156738021234</v>
      </c>
      <c r="H52" s="48">
        <f t="shared" si="7"/>
        <v>1130.3000000000002</v>
      </c>
      <c r="I52" s="48">
        <f t="shared" si="5"/>
        <v>6109.100000000001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1.9031219585236216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10.7+0.6+7.6+85.1+28.4+14.4+0.1+8.5+0.1+7+0.1+7.7+62.8+6+1.3+0.9+0.9+1+0.7+0.1+4.7+15.2+34.9+9+4+15.8+5.5+7+1.9+1.5+0.1+2.4+1.8+3.7+1.3+4.5</f>
        <v>357.29999999999995</v>
      </c>
      <c r="E55" s="1">
        <f>D55/D51*100</f>
        <v>5.350003743355545</v>
      </c>
      <c r="F55" s="1">
        <f t="shared" si="6"/>
        <v>63.81496695838542</v>
      </c>
      <c r="G55" s="1">
        <f t="shared" si="4"/>
        <v>38.29171578608938</v>
      </c>
      <c r="H55" s="48">
        <f t="shared" si="7"/>
        <v>202.60000000000002</v>
      </c>
      <c r="I55" s="48">
        <f t="shared" si="5"/>
        <v>575.8000000000001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0.5989368870255299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1974.4999999999977</v>
      </c>
      <c r="E57" s="1">
        <f>D57/D51*100</f>
        <v>29.565022085797686</v>
      </c>
      <c r="F57" s="1">
        <f t="shared" si="6"/>
        <v>57.62103481483638</v>
      </c>
      <c r="G57" s="1">
        <f t="shared" si="4"/>
        <v>35.38340232603979</v>
      </c>
      <c r="H57" s="48">
        <f t="shared" si="7"/>
        <v>1452.2000000000016</v>
      </c>
      <c r="I57" s="48">
        <f>C57-D57</f>
        <v>3605.7999999999997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43.5+4.7+72.8+47.2+46+5+62.5+3.8+40.9+35.3+2.1+2.9+21.1+3.9+86.8+0.2+2.7+44.1+47.3+140.1+0.1+45.6+13.8+0.9+95.5-0.1+6.7+60.6+0.7+0.5</f>
        <v>937.2</v>
      </c>
      <c r="E59" s="3">
        <f>D59/D150*100</f>
        <v>0.1464307504575961</v>
      </c>
      <c r="F59" s="3">
        <f>D59/B59*100</f>
        <v>27.856378551896334</v>
      </c>
      <c r="G59" s="3">
        <f t="shared" si="4"/>
        <v>15.28525296017223</v>
      </c>
      <c r="H59" s="51">
        <f>B59-D59</f>
        <v>2427.2</v>
      </c>
      <c r="I59" s="51">
        <f t="shared" si="5"/>
        <v>5194.2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43.5+72.8+47.2+62.5+0.1+35.3+86.8+44.1+125.7+41.4+92.3+60.6</f>
        <v>712.3</v>
      </c>
      <c r="E60" s="1">
        <f>D60/D59*100</f>
        <v>76.00298762270592</v>
      </c>
      <c r="F60" s="1">
        <f t="shared" si="6"/>
        <v>84.71693625118934</v>
      </c>
      <c r="G60" s="1">
        <f t="shared" si="4"/>
        <v>43.364178741020325</v>
      </c>
      <c r="H60" s="48">
        <f t="shared" si="7"/>
        <v>128.5</v>
      </c>
      <c r="I60" s="48">
        <f t="shared" si="5"/>
        <v>930.3000000000002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4.7+45.7+4.9+40.9+19.8+3.9+46.3+9+12.6+0.9+3+0.3</f>
        <v>192</v>
      </c>
      <c r="E62" s="1">
        <f>D62/D59*100</f>
        <v>20.486555697823302</v>
      </c>
      <c r="F62" s="1">
        <f t="shared" si="6"/>
        <v>52.8052805280528</v>
      </c>
      <c r="G62" s="1">
        <f t="shared" si="4"/>
        <v>30.597609561752986</v>
      </c>
      <c r="H62" s="48">
        <f t="shared" si="7"/>
        <v>171.60000000000002</v>
      </c>
      <c r="I62" s="48">
        <f t="shared" si="5"/>
        <v>435.5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32.90000000000009</v>
      </c>
      <c r="E64" s="1">
        <f>D64/D59*100</f>
        <v>3.5104566794707734</v>
      </c>
      <c r="F64" s="1">
        <f t="shared" si="6"/>
        <v>31.363203050524525</v>
      </c>
      <c r="G64" s="1">
        <f t="shared" si="4"/>
        <v>16.60777385159018</v>
      </c>
      <c r="H64" s="48">
        <f t="shared" si="7"/>
        <v>71.99999999999949</v>
      </c>
      <c r="I64" s="48">
        <f t="shared" si="5"/>
        <v>165.19999999999953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0.028045582273942063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</f>
        <v>26991.5</v>
      </c>
      <c r="E90" s="3">
        <f>D90/D150*100</f>
        <v>4.217227487170513</v>
      </c>
      <c r="F90" s="3">
        <f aca="true" t="shared" si="10" ref="F90:F96">D90/B90*100</f>
        <v>84.80479329391287</v>
      </c>
      <c r="G90" s="3">
        <f t="shared" si="8"/>
        <v>45.80412400874964</v>
      </c>
      <c r="H90" s="51">
        <f aca="true" t="shared" si="11" ref="H90:H96">B90-D90</f>
        <v>4836.299999999999</v>
      </c>
      <c r="I90" s="51">
        <f t="shared" si="9"/>
        <v>31936.600000000006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</f>
        <v>22792.5</v>
      </c>
      <c r="E91" s="1">
        <f>D91/D90*100</f>
        <v>84.44325065298335</v>
      </c>
      <c r="F91" s="1">
        <f t="shared" si="10"/>
        <v>86.02956163328778</v>
      </c>
      <c r="G91" s="1">
        <f t="shared" si="8"/>
        <v>46.07980494550483</v>
      </c>
      <c r="H91" s="48">
        <f t="shared" si="11"/>
        <v>3701.2999999999993</v>
      </c>
      <c r="I91" s="48">
        <f t="shared" si="9"/>
        <v>26670.6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</f>
        <v>947.3999999999999</v>
      </c>
      <c r="E92" s="1">
        <f>D92/D90*100</f>
        <v>3.5099938869644145</v>
      </c>
      <c r="F92" s="1">
        <f t="shared" si="10"/>
        <v>83.93727296890226</v>
      </c>
      <c r="G92" s="1">
        <f t="shared" si="8"/>
        <v>44.65918732912227</v>
      </c>
      <c r="H92" s="48">
        <f t="shared" si="11"/>
        <v>181.30000000000018</v>
      </c>
      <c r="I92" s="48">
        <f t="shared" si="9"/>
        <v>1174.0000000000002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3251.6000000000004</v>
      </c>
      <c r="E94" s="1">
        <f>D94/D90*100</f>
        <v>12.04675546005224</v>
      </c>
      <c r="F94" s="1">
        <f t="shared" si="10"/>
        <v>77.32147528119279</v>
      </c>
      <c r="G94" s="1">
        <f>D94/C94*100</f>
        <v>44.27801078490109</v>
      </c>
      <c r="H94" s="48">
        <f t="shared" si="11"/>
        <v>953.6999999999998</v>
      </c>
      <c r="I94" s="48">
        <f>C94-D94</f>
        <v>4092.0000000000073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</f>
        <v>42000.1</v>
      </c>
      <c r="E95" s="115">
        <f>D95/D150*100</f>
        <v>6.56221314798771</v>
      </c>
      <c r="F95" s="118">
        <f t="shared" si="10"/>
        <v>83.85111272158102</v>
      </c>
      <c r="G95" s="114">
        <f>D95/C95*100</f>
        <v>52.81363997027354</v>
      </c>
      <c r="H95" s="120">
        <f t="shared" si="11"/>
        <v>8088.800000000003</v>
      </c>
      <c r="I95" s="130">
        <f>C95-D95</f>
        <v>37524.99999999999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57.3+368.5+61.1+0.1+320+59+0.8+309+245.5+61.2+0.4-0.1+489+12.5+64.8+24.2+437.3+329.2+2.4</f>
        <v>2842.2000000000003</v>
      </c>
      <c r="E96" s="125">
        <f>D96/D95*100</f>
        <v>6.767126744936322</v>
      </c>
      <c r="F96" s="126">
        <f t="shared" si="10"/>
        <v>94.49745652824419</v>
      </c>
      <c r="G96" s="127">
        <f>D96/C96*100</f>
        <v>50.47685012520646</v>
      </c>
      <c r="H96" s="131">
        <f t="shared" si="11"/>
        <v>165.49999999999955</v>
      </c>
      <c r="I96" s="132">
        <f>C96-D96</f>
        <v>2788.4999999999995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</f>
        <v>4267</v>
      </c>
      <c r="E102" s="22">
        <f>D102/D150*100</f>
        <v>0.6666880198490851</v>
      </c>
      <c r="F102" s="22">
        <f>D102/B102*100</f>
        <v>81.41265359078074</v>
      </c>
      <c r="G102" s="22">
        <f aca="true" t="shared" si="12" ref="G102:G148">D102/C102*100</f>
        <v>40.983527829803585</v>
      </c>
      <c r="H102" s="87">
        <f aca="true" t="shared" si="13" ref="H102:H107">B102-D102</f>
        <v>974.1999999999998</v>
      </c>
      <c r="I102" s="87">
        <f aca="true" t="shared" si="14" ref="I102:I148">C102-D102</f>
        <v>6144.5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0.796812749003984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</f>
        <v>3837.7999999999993</v>
      </c>
      <c r="E104" s="1">
        <f>D104/D102*100</f>
        <v>89.9414108272791</v>
      </c>
      <c r="F104" s="1">
        <f aca="true" t="shared" si="15" ref="F104:F148">D104/B104*100</f>
        <v>89.99202738826618</v>
      </c>
      <c r="G104" s="1">
        <f t="shared" si="12"/>
        <v>44.773960216998184</v>
      </c>
      <c r="H104" s="48">
        <f t="shared" si="13"/>
        <v>426.8000000000002</v>
      </c>
      <c r="I104" s="48">
        <f t="shared" si="14"/>
        <v>4733.700000000001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395.2000000000007</v>
      </c>
      <c r="E106" s="92">
        <f>D106/D102*100</f>
        <v>9.261776423716913</v>
      </c>
      <c r="F106" s="92">
        <f t="shared" si="15"/>
        <v>44.6705097773257</v>
      </c>
      <c r="G106" s="92">
        <f t="shared" si="12"/>
        <v>23.916727184701088</v>
      </c>
      <c r="H106" s="132">
        <f>B106-D106</f>
        <v>489.5</v>
      </c>
      <c r="I106" s="132">
        <f t="shared" si="14"/>
        <v>1257.199999999999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226667.39999999997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198847.50000000003</v>
      </c>
      <c r="E107" s="90">
        <f>D107/D150*100</f>
        <v>31.06848981179774</v>
      </c>
      <c r="F107" s="90">
        <f>D107/B107*100</f>
        <v>87.72655441408868</v>
      </c>
      <c r="G107" s="90">
        <f t="shared" si="12"/>
        <v>41.440902779065844</v>
      </c>
      <c r="H107" s="89">
        <f t="shared" si="13"/>
        <v>27819.899999999936</v>
      </c>
      <c r="I107" s="89">
        <f t="shared" si="14"/>
        <v>280986.3999999999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142.7+0.9+78.6+37.4+44.2+140.1+1+20.9+25.7+0.2+2+0.6+0.4+1.8+1.5-0.1+62.6+2.1+1.9+2.9+1+9.8+0.1+52+4.8+2+1.2+2</f>
        <v>640.2999999999998</v>
      </c>
      <c r="E108" s="6">
        <f>D108/D107*100</f>
        <v>0.3220055570223411</v>
      </c>
      <c r="F108" s="6">
        <f t="shared" si="15"/>
        <v>56.35947539829239</v>
      </c>
      <c r="G108" s="6">
        <f t="shared" si="12"/>
        <v>29.558674175976357</v>
      </c>
      <c r="H108" s="65">
        <f aca="true" t="shared" si="16" ref="H108:H148">B108-D108</f>
        <v>495.80000000000007</v>
      </c>
      <c r="I108" s="65">
        <f t="shared" si="14"/>
        <v>1525.9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54.411994377635494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26.5+20.2+7.7+37.4+7.5+38.9-0.1+38.9+12.6+45.5</f>
        <v>235.10000000000002</v>
      </c>
      <c r="E110" s="6">
        <f>D110/D107*100</f>
        <v>0.11823130791184198</v>
      </c>
      <c r="F110" s="6">
        <f>D110/B110*100</f>
        <v>96.5899753492194</v>
      </c>
      <c r="G110" s="6">
        <f t="shared" si="12"/>
        <v>30.206861107542082</v>
      </c>
      <c r="H110" s="65">
        <f t="shared" si="16"/>
        <v>8.299999999999983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82.2+4.4+0.2+16.8+100.8+0.1+8.3+21.3+93.2+14.5+11.8+88.2+4.6+1.1+5.8+6+2.3+112.3+12.6+0.8+1.5+0.2</f>
        <v>589.0000000000001</v>
      </c>
      <c r="E114" s="6">
        <f>D114/D107*100</f>
        <v>0.296206892216397</v>
      </c>
      <c r="F114" s="6">
        <f t="shared" si="15"/>
        <v>63.014871081630474</v>
      </c>
      <c r="G114" s="6">
        <f t="shared" si="12"/>
        <v>32.7987526450607</v>
      </c>
      <c r="H114" s="65">
        <f t="shared" si="16"/>
        <v>345.69999999999993</v>
      </c>
      <c r="I114" s="65">
        <f t="shared" si="14"/>
        <v>1206.7999999999997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f>126.5+4.4</f>
        <v>130.9</v>
      </c>
      <c r="C118" s="57">
        <v>229.6</v>
      </c>
      <c r="D118" s="76">
        <f>17.1-0.3+0.8+0.3+21.4+4.2+0.3+17.6+4.2+0.8+0.3+16.8+0.3+2+2.2+17.7+1.1+4.1+17.7</f>
        <v>128.59999999999997</v>
      </c>
      <c r="E118" s="6">
        <f>D118/D107*100</f>
        <v>0.06467267629716238</v>
      </c>
      <c r="F118" s="6">
        <f t="shared" si="15"/>
        <v>98.24293353705116</v>
      </c>
      <c r="G118" s="6">
        <f t="shared" si="12"/>
        <v>56.01045296167246</v>
      </c>
      <c r="H118" s="65">
        <f t="shared" si="16"/>
        <v>2.30000000000004</v>
      </c>
      <c r="I118" s="65">
        <f t="shared" si="14"/>
        <v>101.00000000000003</v>
      </c>
    </row>
    <row r="119" spans="1:9" s="36" customFormat="1" ht="18">
      <c r="A119" s="37" t="s">
        <v>53</v>
      </c>
      <c r="B119" s="78">
        <f>98.2+4.4</f>
        <v>102.60000000000001</v>
      </c>
      <c r="C119" s="48">
        <v>170.2</v>
      </c>
      <c r="D119" s="79">
        <f>17.1-0.3+16.8+16.8+16.8+17.7+17.7</f>
        <v>102.60000000000001</v>
      </c>
      <c r="E119" s="1">
        <f>D119/D118*100</f>
        <v>79.78227060653191</v>
      </c>
      <c r="F119" s="1">
        <f t="shared" si="15"/>
        <v>100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3776+7.6+1124+100+14.3+14.5+0.1+20.4+3015.8+9+1156.5+27+0.1+1146.6+5.2+681+29.9</f>
        <v>11128.000000000002</v>
      </c>
      <c r="E124" s="17">
        <f>D124/D107*100</f>
        <v>5.596248381297225</v>
      </c>
      <c r="F124" s="6">
        <f t="shared" si="15"/>
        <v>91.32090336134455</v>
      </c>
      <c r="G124" s="6">
        <f t="shared" si="12"/>
        <v>86.90762550373312</v>
      </c>
      <c r="H124" s="65">
        <f t="shared" si="16"/>
        <v>1057.5999999999985</v>
      </c>
      <c r="I124" s="65">
        <f t="shared" si="14"/>
        <v>1676.3999999999978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95.1-4.4</f>
        <v>90.69999999999999</v>
      </c>
      <c r="C127" s="57">
        <v>95.1</v>
      </c>
      <c r="D127" s="80">
        <f>4.5+17.5+0.7</f>
        <v>22.7</v>
      </c>
      <c r="E127" s="17">
        <f>D127/D107*100</f>
        <v>0.011415783452142971</v>
      </c>
      <c r="F127" s="6">
        <f t="shared" si="15"/>
        <v>25.027563395810365</v>
      </c>
      <c r="G127" s="6">
        <f t="shared" si="12"/>
        <v>23.869610935856993</v>
      </c>
      <c r="H127" s="65">
        <f t="shared" si="16"/>
        <v>67.99999999999999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f>451.7-14</f>
        <v>437.7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0.07468034549089124</v>
      </c>
      <c r="F128" s="6">
        <f t="shared" si="15"/>
        <v>33.927347498286494</v>
      </c>
      <c r="G128" s="6">
        <f t="shared" si="12"/>
        <v>15.106815869786367</v>
      </c>
      <c r="H128" s="65">
        <f t="shared" si="16"/>
        <v>289.20000000000005</v>
      </c>
      <c r="I128" s="65">
        <f t="shared" si="14"/>
        <v>834.5</v>
      </c>
    </row>
    <row r="129" spans="1:9" s="36" customFormat="1" ht="18">
      <c r="A129" s="26" t="s">
        <v>111</v>
      </c>
      <c r="B129" s="78">
        <f>388.8-14</f>
        <v>374.8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23.82604055496265</v>
      </c>
      <c r="G129" s="1">
        <f t="shared" si="12"/>
        <v>10.483681615402679</v>
      </c>
      <c r="H129" s="48">
        <f t="shared" si="16"/>
        <v>285.5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0.002967097901658305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0.00497868969939275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5.2+0.3+2.7+0.1+0.5+0.2+13.8+39.2+5+5.9+2+6.5+0.1+32.4+5+3.9</f>
        <v>122.80000000000001</v>
      </c>
      <c r="E136" s="17">
        <f>D136/D107*100</f>
        <v>0.061755868190447455</v>
      </c>
      <c r="F136" s="6">
        <f t="shared" si="15"/>
        <v>63.233779608650885</v>
      </c>
      <c r="G136" s="6">
        <f>D136/C136*100</f>
        <v>33.7640912840253</v>
      </c>
      <c r="H136" s="65">
        <f t="shared" si="16"/>
        <v>71.39999999999998</v>
      </c>
      <c r="I136" s="65">
        <f t="shared" si="14"/>
        <v>240.89999999999998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60.423452768729625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0.25879128477853625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0.17349979255459583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</f>
        <v>16628.3</v>
      </c>
      <c r="E143" s="17">
        <f>D143/D107*100</f>
        <v>8.362337972566914</v>
      </c>
      <c r="F143" s="107">
        <f t="shared" si="17"/>
        <v>70.46188397813467</v>
      </c>
      <c r="G143" s="6">
        <f t="shared" si="12"/>
        <v>53.404353718774686</v>
      </c>
      <c r="H143" s="65">
        <f t="shared" si="16"/>
        <v>6970.700000000001</v>
      </c>
      <c r="I143" s="65">
        <f t="shared" si="14"/>
        <v>14508.3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1.0530683061139816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0.30309659412363743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</f>
        <v>151936.90000000002</v>
      </c>
      <c r="E147" s="17">
        <f>D147/D107*100</f>
        <v>76.40875545329963</v>
      </c>
      <c r="F147" s="6">
        <f t="shared" si="17"/>
        <v>90.5154074140268</v>
      </c>
      <c r="G147" s="6">
        <f t="shared" si="12"/>
        <v>38.72459076977973</v>
      </c>
      <c r="H147" s="65">
        <f t="shared" si="16"/>
        <v>15920.599999999977</v>
      </c>
      <c r="I147" s="65">
        <f t="shared" si="14"/>
        <v>240415.59999999998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805.6+805.6+805.6+805.6+805.6+805.6+805.6+805.6+805.6+805.6+805.6+805.6+805.6+805.6+805.6+805.6+805.6</f>
        <v>13695.200000000004</v>
      </c>
      <c r="E148" s="17">
        <f>D148/D107*100</f>
        <v>6.887287997083193</v>
      </c>
      <c r="F148" s="6">
        <f t="shared" si="15"/>
        <v>94.44444444444447</v>
      </c>
      <c r="G148" s="6">
        <f t="shared" si="12"/>
        <v>47.222222222222236</v>
      </c>
      <c r="H148" s="65">
        <f t="shared" si="16"/>
        <v>805.5999999999949</v>
      </c>
      <c r="I148" s="65">
        <f t="shared" si="14"/>
        <v>15306.399999999994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232751.49999999997</v>
      </c>
      <c r="C149" s="81">
        <f>C43+C69+C72+C77+C79+C87+C102+C107+C100+C84+C98</f>
        <v>493497.39999999997</v>
      </c>
      <c r="D149" s="57">
        <f>D43+D69+D72+D77+D79+D87+D102+D107+D100+D84+D98</f>
        <v>203778.20000000004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640029.5</v>
      </c>
      <c r="E150" s="35">
        <v>100</v>
      </c>
      <c r="F150" s="3">
        <f>D150/B150*100</f>
        <v>87.24717717271922</v>
      </c>
      <c r="G150" s="3">
        <f aca="true" t="shared" si="18" ref="G150:G156">D150/C150*100</f>
        <v>45.86151506993666</v>
      </c>
      <c r="H150" s="51">
        <f aca="true" t="shared" si="19" ref="H150:H156">B150-D150</f>
        <v>93552.40000000002</v>
      </c>
      <c r="I150" s="51">
        <f aca="true" t="shared" si="20" ref="I150:I156">C150-D150</f>
        <v>755540.4000000001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319921.5</v>
      </c>
      <c r="C151" s="64">
        <f>C8+C20+C34+C52+C60+C91+C115+C119+C46+C139+C131+C103</f>
        <v>589171.4999999998</v>
      </c>
      <c r="D151" s="64">
        <f>D8+D20+D34+D52+D60+D91+D115+D119+D46+D139+D131+D103</f>
        <v>297157.6999999999</v>
      </c>
      <c r="E151" s="6">
        <f>D151/D150*100</f>
        <v>46.42875054977933</v>
      </c>
      <c r="F151" s="6">
        <f aca="true" t="shared" si="21" ref="F151:F162">D151/B151*100</f>
        <v>92.88456699534102</v>
      </c>
      <c r="G151" s="6">
        <f t="shared" si="18"/>
        <v>50.436536729967415</v>
      </c>
      <c r="H151" s="65">
        <f t="shared" si="19"/>
        <v>22763.800000000105</v>
      </c>
      <c r="I151" s="76">
        <f t="shared" si="20"/>
        <v>292013.7999999999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48955.299999999996</v>
      </c>
      <c r="E152" s="6">
        <f>D152/D150*100</f>
        <v>7.648913057913736</v>
      </c>
      <c r="F152" s="6">
        <f t="shared" si="21"/>
        <v>76.91641763842671</v>
      </c>
      <c r="G152" s="6">
        <f t="shared" si="18"/>
        <v>42.8693899282289</v>
      </c>
      <c r="H152" s="65">
        <f t="shared" si="19"/>
        <v>14692.099999999991</v>
      </c>
      <c r="I152" s="76">
        <f t="shared" si="20"/>
        <v>65241.10000000001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15922.200000000006</v>
      </c>
      <c r="E153" s="6">
        <f>D153/D150*100</f>
        <v>2.4877290812376627</v>
      </c>
      <c r="F153" s="6">
        <f t="shared" si="21"/>
        <v>81.22535390894022</v>
      </c>
      <c r="G153" s="6">
        <f t="shared" si="18"/>
        <v>50.417501828648525</v>
      </c>
      <c r="H153" s="65">
        <f t="shared" si="19"/>
        <v>3680.299999999994</v>
      </c>
      <c r="I153" s="76">
        <f t="shared" si="20"/>
        <v>15658.499999999998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14525.799999999997</v>
      </c>
      <c r="C154" s="64">
        <f>C12+C24+C104+C63+C38+C93+C129+C56</f>
        <v>29347.1</v>
      </c>
      <c r="D154" s="64">
        <f>D12+D24+D104+D63+D38+D93+D129+D56</f>
        <v>11495.2</v>
      </c>
      <c r="E154" s="6">
        <f>D154/D150*100</f>
        <v>1.7960422136792134</v>
      </c>
      <c r="F154" s="6">
        <f t="shared" si="21"/>
        <v>79.13643310523346</v>
      </c>
      <c r="G154" s="6">
        <f t="shared" si="18"/>
        <v>39.16979871946462</v>
      </c>
      <c r="H154" s="65">
        <f t="shared" si="19"/>
        <v>3030.5999999999967</v>
      </c>
      <c r="I154" s="76">
        <f t="shared" si="20"/>
        <v>17851.899999999998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9434.7</v>
      </c>
      <c r="E155" s="6">
        <f>D155/D150*100</f>
        <v>1.474103928022068</v>
      </c>
      <c r="F155" s="6">
        <f t="shared" si="21"/>
        <v>77.04059968643848</v>
      </c>
      <c r="G155" s="6">
        <f t="shared" si="18"/>
        <v>44.41300940069953</v>
      </c>
      <c r="H155" s="65">
        <f t="shared" si="19"/>
        <v>2811.699999999997</v>
      </c>
      <c r="I155" s="76">
        <f t="shared" si="20"/>
        <v>11808.399999999998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303638.30000000005</v>
      </c>
      <c r="C156" s="64">
        <f>C150-C151-C152-C153-C154-C155</f>
        <v>610031.1000000004</v>
      </c>
      <c r="D156" s="64">
        <f>D150-D151-D152-D153-D154-D155</f>
        <v>257064.40000000008</v>
      </c>
      <c r="E156" s="6">
        <f>D156/D150*100</f>
        <v>40.16446116936799</v>
      </c>
      <c r="F156" s="6">
        <f t="shared" si="21"/>
        <v>84.66138823725467</v>
      </c>
      <c r="G156" s="40">
        <f t="shared" si="18"/>
        <v>42.139556491464106</v>
      </c>
      <c r="H156" s="65">
        <f t="shared" si="19"/>
        <v>46573.899999999965</v>
      </c>
      <c r="I156" s="65">
        <f t="shared" si="20"/>
        <v>352966.70000000036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17833.5-97-35+850+180-500</f>
        <v>18231.5</v>
      </c>
      <c r="C158" s="70">
        <f>35718.9-832.3</f>
        <v>34886.6</v>
      </c>
      <c r="D158" s="70">
        <f>33+3.1+31.8+118.6+8.5+18.3+41+591.6+0.1+448.4+20+14.4+41.3+31.5+458.7+42.9+92.6+54.3+185.1</f>
        <v>2235.2000000000003</v>
      </c>
      <c r="E158" s="14"/>
      <c r="F158" s="6">
        <f t="shared" si="21"/>
        <v>12.260099278720897</v>
      </c>
      <c r="G158" s="6">
        <f aca="true" t="shared" si="22" ref="G158:G167">D158/C158*100</f>
        <v>6.407044538590749</v>
      </c>
      <c r="H158" s="6">
        <f>B158-D158</f>
        <v>15996.3</v>
      </c>
      <c r="I158" s="6">
        <f aca="true" t="shared" si="23" ref="I158:I167">C158-D158</f>
        <v>32651.399999999998</v>
      </c>
      <c r="K158" s="43"/>
      <c r="L158" s="43"/>
    </row>
    <row r="159" spans="1:12" ht="18.75">
      <c r="A159" s="20" t="s">
        <v>22</v>
      </c>
      <c r="B159" s="85">
        <f>20399.9+40+3278.1-2140-753.2</f>
        <v>20824.8</v>
      </c>
      <c r="C159" s="64">
        <f>51080.5+400</f>
        <v>51480.5</v>
      </c>
      <c r="D159" s="64">
        <f>100+49.9+293.6+174.2+159.5+52+404.4+89.3+150+694.7+650+637.7+888.1+1549.4+1150.4+28.8+73+685+233.1+79.4+200+254.7+419.8</f>
        <v>9017</v>
      </c>
      <c r="E159" s="6"/>
      <c r="F159" s="6">
        <f t="shared" si="21"/>
        <v>43.299335407783026</v>
      </c>
      <c r="G159" s="6">
        <f t="shared" si="22"/>
        <v>17.51536989733977</v>
      </c>
      <c r="H159" s="6">
        <f aca="true" t="shared" si="24" ref="H159:H166">B159-D159</f>
        <v>11807.8</v>
      </c>
      <c r="I159" s="6">
        <f t="shared" si="23"/>
        <v>42463.5</v>
      </c>
      <c r="K159" s="43"/>
      <c r="L159" s="43"/>
    </row>
    <row r="160" spans="1:12" ht="18.75">
      <c r="A160" s="20" t="s">
        <v>58</v>
      </c>
      <c r="B160" s="85">
        <f>194035.3-60000+97+43.2-3278.1-850+1960+1253.2</f>
        <v>133260.6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</f>
        <v>75079.90000000001</v>
      </c>
      <c r="E160" s="6"/>
      <c r="F160" s="6">
        <f t="shared" si="21"/>
        <v>56.34065882939143</v>
      </c>
      <c r="G160" s="6">
        <f t="shared" si="22"/>
        <v>27.493144098615126</v>
      </c>
      <c r="H160" s="6">
        <f t="shared" si="24"/>
        <v>58180.7</v>
      </c>
      <c r="I160" s="6">
        <f t="shared" si="23"/>
        <v>198006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">
        <f t="shared" si="24"/>
        <v>747</v>
      </c>
      <c r="I164" s="6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730484.8999999999</v>
      </c>
      <c r="E167" s="22"/>
      <c r="F167" s="3">
        <f>D167/B167*100</f>
        <v>79.71524318998952</v>
      </c>
      <c r="G167" s="3">
        <f t="shared" si="22"/>
        <v>41.251145724138574</v>
      </c>
      <c r="H167" s="3">
        <f>B167-D167</f>
        <v>185883.00000000012</v>
      </c>
      <c r="I167" s="3">
        <f t="shared" si="23"/>
        <v>1040338.4000000006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640029.5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640029.5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2016-06-24T05:11:08Z</dcterms:modified>
  <cp:category/>
  <cp:version/>
  <cp:contentType/>
  <cp:contentStatus/>
</cp:coreProperties>
</file>